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ntrols" state="visible" r:id="rId4"/>
    <sheet sheetId="2" name="Dashboard" state="visible" r:id="rId5"/>
  </sheets>
  <calcPr calcId="171027"/>
</workbook>
</file>

<file path=xl/sharedStrings.xml><?xml version="1.0" encoding="utf-8"?>
<sst xmlns="http://schemas.openxmlformats.org/spreadsheetml/2006/main" count="479" uniqueCount="151">
  <si>
    <t>_af_template</t>
  </si>
  <si>
    <t>Tech DD Code Review Checklist</t>
  </si>
  <si>
    <t>tech-dd</t>
  </si>
  <si>
    <t>v1.0</t>
  </si>
  <si>
    <t>2026-02-19</t>
  </si>
  <si>
    <t>Level</t>
  </si>
  <si>
    <t>Section</t>
  </si>
  <si>
    <t>Control ID</t>
  </si>
  <si>
    <t>Title</t>
  </si>
  <si>
    <t>Description</t>
  </si>
  <si>
    <t>Status</t>
  </si>
  <si>
    <t>Evidence</t>
  </si>
  <si>
    <t>Gap Description</t>
  </si>
  <si>
    <t>Priority</t>
  </si>
  <si>
    <t>Owner</t>
  </si>
  <si>
    <t>Target Date</t>
  </si>
  <si>
    <t>Architecture &amp; Scalability</t>
  </si>
  <si>
    <t/>
  </si>
  <si>
    <t>ARCH-1</t>
  </si>
  <si>
    <t>System Architecture and Design Patterns</t>
  </si>
  <si>
    <t xml:space="preserve">Investors and acquirers look at system architecture because it tells them how expensive the next phase of growth will be. A well-chosen architecture means the business can scale without a costly rewrite. A poor one means burning months of engineering time just to keep the lights on.
What matters here is fit for purpose. A simple monolith is perfectly fine for an early-stage company. A large-scale SaaS might need microservices or a modular monolith. The assessor is checking whether the chosen ap</t>
  </si>
  <si>
    <t>Not Assessed</t>
  </si>
  <si>
    <t>ARCH-2</t>
  </si>
  <si>
    <t>Database Design and Data Management</t>
  </si>
  <si>
    <t xml:space="preserve">If you want to see the true quality of an engineering team's work, look at their database. Schema design, indexing, migration discipline, and query performance reveal more about engineering maturity than almost any other area. Poorly designed databases create performance bottlenecks, make feature development painfully slow, and become extremely costly to refactor once they hold significant data.
Assessors dig into schema normalisation (avoiding redundant data that creates inconsistency), index </t>
  </si>
  <si>
    <t>ARCH-3</t>
  </si>
  <si>
    <t>API Design and Integration Strategy</t>
  </si>
  <si>
    <t xml:space="preserve">Well-designed APIs signal a team that thinks carefully about interfaces, extensibility, and long-term maintainability. For acquirers and investors, the API layer is a strong indicator of how easily the product can support integrations, partner ecosystems, and new clients without constant rework.
Assessors look at the consistency of your REST or GraphQL design, how you handle versioning and backward compatibility, authentication and authorisation, rate limiting, error handling conventions, and d</t>
  </si>
  <si>
    <t>ARCH-4</t>
  </si>
  <si>
    <t>Scalability and Performance Engineering</t>
  </si>
  <si>
    <t xml:space="preserve">Scalability directly impacts the investment thesis. If the growth plan calls for 10x current load, investors need confidence that the technology can support it without a costly rebuild. Assessors look at both the theoretical scalability of the architecture and hard evidence from load testing.
Key areas under scrutiny include horizontal scalability (can you add more instances to handle more load), vertical scalability (can individual components be upgraded), identified bottlenecks (database, app</t>
  </si>
  <si>
    <t>ARCH-5</t>
  </si>
  <si>
    <t>Technology Stack Currency and Fitness</t>
  </si>
  <si>
    <t xml:space="preserve">Your technology choices have long-term consequences for hiring, maintenance costs, security posture, and development velocity. An outdated stack means expensive upgrades, mounting security risks, and a shrinking talent pool. An overly exotic one means you struggle to hire and onboard new developers.
Assessors review the primary programming languages and their versions, web frameworks and their release status (current, LTS, or end-of-life), database technologies and their fit for the data model,</t>
  </si>
  <si>
    <t>ARCH-6</t>
  </si>
  <si>
    <t>Multi-Tenancy and Data Isolation</t>
  </si>
  <si>
    <t xml:space="preserve">For any SaaS product serving multiple customers, a data leakage incident where one customer can see another's data would be catastrophic - both legally and reputationally. That is why multi-tenancy architecture gets intense scrutiny during due diligence.
Assessors examine the tenancy model in use: shared database with row-level isolation (most common for early-stage SaaS), schema-per-tenant (moderate isolation and operational complexity), or database-per-tenant (maximum isolation but highest op</t>
  </si>
  <si>
    <t>ARCH-7</t>
  </si>
  <si>
    <t>Asynchronous Processing and Event Architecture</t>
  </si>
  <si>
    <t xml:space="preserve">Any application that tries to do everything synchronously within an HTTP request will eventually hit a wall. Email delivery, report generation, webhook dispatch, data processing - these operations need to happen in the background if you want responsive APIs and a system that scales.
Assessors look at what message broker or queue system you use (Redis, RabbitMQ, SQS, Kafka), how jobs are defined and processed, how failures are handled (retries, dead-letter queues, alerting), whether job processi</t>
  </si>
  <si>
    <t>ARCH-8</t>
  </si>
  <si>
    <t>Infrastructure as Code and Environment Parity</t>
  </si>
  <si>
    <t xml:space="preserve">Manually managed infrastructure is one of the biggest operational risk factors an assessor can find. It creates undocumented dependencies, makes disaster recovery uncertain, and introduces configuration drift that causes bugs to slip through staging undetected. Infrastructure as Code (IaC) is the antidote.
Assessors check which IaC tools are in use (Terraform, Pulumi, CloudFormation, Ansible), how much of the infrastructure is actually defined as code versus manually created, whether staging an</t>
  </si>
  <si>
    <t>ARCH-9</t>
  </si>
  <si>
    <t>Frontend Architecture and User Experience Performance</t>
  </si>
  <si>
    <t xml:space="preserve">For B2B SaaS products, a sluggish or inconsistent frontend directly impacts customer satisfaction, churn, and competitive positioning. Frontend technical debt is particularly insidious because users feel it immediately - slow page loads, janky interactions, and broken layouts all shape how customers perceive your product.
Assessors examine the frontend framework choice and its appropriateness, component architecture (reusable composable components vs. monolithic page components), state manageme</t>
  </si>
  <si>
    <t>Code Quality &amp; Engineering Practices</t>
  </si>
  <si>
    <t>CQ-1</t>
  </si>
  <si>
    <t>CI/CD Pipeline Maturity</t>
  </si>
  <si>
    <t xml:space="preserve">A mature CI/CD pipeline is one of the strongest indicators of engineering discipline. It tells assessors whether the team can ship features quickly, recover from incidents fast, and maintain quality standards without relying on heroic manual effort. Companies with solid pipelines iterate faster and break less. Companies with manual or fragile deployment processes face higher operational risk, slower time to market, and more production incidents caused by deployment errors.
Assessors look at how</t>
  </si>
  <si>
    <t>CQ-10</t>
  </si>
  <si>
    <t>Feature Flag and Release Management</t>
  </si>
  <si>
    <t xml:space="preserve">The best engineering teams decouple deployment from release. They can push code to production without immediately exposing new features to every user. Feature flags, canary releases, and progressive rollouts are how they do it - and their presence tells assessors that the team ships confidently while managing risk.
Assessors want to see whether you use feature flags to control feature visibility, whether new features can be rolled out gradually (by percentage, geography, or user segment), wheth</t>
  </si>
  <si>
    <t>CQ-2</t>
  </si>
  <si>
    <t>Test Coverage and Testing Strategy</t>
  </si>
  <si>
    <t xml:space="preserve">Testing strategy reveals how much confidence a team has in their own code - and how safely they can change it. Assessors look beyond raw coverage numbers to understand whether the right things are tested, whether tests are meaningful rather than just padding metrics, and whether the testing pyramid is well-balanced.
A healthy codebase has many fast unit tests covering individual functions and components, a moderate number of integration tests verifying interactions between modules, and a smalle</t>
  </si>
  <si>
    <t>CQ-3</t>
  </si>
  <si>
    <t>Code Review Process and Standards</t>
  </si>
  <si>
    <t xml:space="preserve">Code review is the last line of defence before code reaches production, and it serves multiple purposes beyond catching bugs. It enforces consistency, spreads knowledge across the team (reducing bus factor risk), and provides a natural mentoring mechanism for junior developers. The absence of code review - or a culture of rubber-stamp approvals - is a significant risk indicator.
Assessors typically pull up the Git history and pull request records to evaluate average PR size (smaller is better),</t>
  </si>
  <si>
    <t>CQ-4</t>
  </si>
  <si>
    <t>Technical Debt Management</t>
  </si>
  <si>
    <t xml:space="preserve">Every codebase has technical debt. That is not the issue. The issue is whether the team knows about it, tracks it, and actively works to reduce it. Unmanaged technical debt is a hidden liability that can significantly erode the value of a technology asset, because it means future investment will be needed just to maintain the current state before any new features can be built.
Assessors look for evidence of debt awareness. Does the team maintain a backlog of known debt items? Is there a classif</t>
  </si>
  <si>
    <t>CQ-5</t>
  </si>
  <si>
    <t>Code Documentation and Developer Onboarding</t>
  </si>
  <si>
    <t xml:space="preserve">If your best engineer left tomorrow, how much institutional knowledge walks out the door with them? That is the core question behind this control.
Good documentation means new team members can understand and contribute to the codebase within days, not weeks. Operational knowledge lives in runbooks rather than in people's heads. Architecture decisions are recorded with their rationale so nobody has to guess why things were built a certain way.
Expect the assessor to look across multiple layers:</t>
  </si>
  <si>
    <t>CQ-6</t>
  </si>
  <si>
    <t>Dependency Management and Supply Chain</t>
  </si>
  <si>
    <t xml:space="preserve">Your application probably pulls in hundreds of open-source libraries. Each one is a potential security hole, a licensing liability, or a ticking clock if the maintainer walks away. How you manage that supply chain says a lot about your engineering discipline.
Assessors will look at the total number of dependencies and how current they are, whether you run automated vulnerability scanning, how often you actually apply updates, whether your licences are compatible with your distribution model, an</t>
  </si>
  <si>
    <t>CQ-7</t>
  </si>
  <si>
    <t>Coding Standards and Consistency</t>
  </si>
  <si>
    <t xml:space="preserve">A consistent codebase is one of the clearest signals that a team works well together. When patterns, naming conventions, file organisation, error handling, and architecture follow a coherent style, the code is easier to read, cheaper to maintain, and far less likely to harbour subtle bugs.
Inconsistency usually points to one of a few root causes: the team grew without establishing shared standards, individual developers imposed personal preferences, or legacy code accumulated different styles w</t>
  </si>
  <si>
    <t>CQ-8</t>
  </si>
  <si>
    <t>Version Control and Branching Strategy</t>
  </si>
  <si>
    <t xml:space="preserve">Your Git history is a permanent record of how your team actually works. Assessors read it closely, and it tells them more than most teams realise.
They will check whether you follow a clear branching strategy consistently, whether commits are atomic and well-described, whether changes trace back to tickets or requirements, whether the repository is well-organised with clear module boundaries, and whether anyone has ever committed secrets to the repo.
A chaotic history with large undescribed co</t>
  </si>
  <si>
    <t>CQ-9</t>
  </si>
  <si>
    <t>Error Handling and Logging Practices</t>
  </si>
  <si>
    <t xml:space="preserve">When something breaks in production at 2am, your error handling and logging determine whether you diagnose it in minutes or spend hours guessing. These practices directly affect reliability, debuggability, and how efficiently your team operates under pressure.
Poor error handling is a major risk signal. Assessors look for patterns like silent exception swallowing (catching errors without logging or acting on them), overly broad catch blocks that mask specific failures, inconsistent API error fo</t>
  </si>
  <si>
    <t>Operations &amp; Infrastructure</t>
  </si>
  <si>
    <t>OPS-1</t>
  </si>
  <si>
    <t>Monitoring and Observability</t>
  </si>
  <si>
    <t xml:space="preserve">Can your team tell what is happening in production right now, without waiting for a user to complain? That is the fundamental question here. Observability rests on three pillars: metrics (quantitative measurements of system behaviour), logs (detailed event records), and traces (request flow through distributed systems).
Assessors will dig into infrastructure monitoring (CPU, memory, disk, network), application performance (response times, error rates, throughput), business metrics (signup rates</t>
  </si>
  <si>
    <t>OPS-2</t>
  </si>
  <si>
    <t>Incident Management and Response</t>
  </si>
  <si>
    <t xml:space="preserve">How a team handles things going wrong in production reveals more about its operational maturity than almost anything else. Incident management covers detecting, responding to, and recovering from production issues while minimising customer impact and generating lessons for next time.
Assessors look at detection mechanisms (alerts, user reports, health checks), response procedures (who does what when an incident is declared), communication practices (status pages, customer notifications, interna</t>
  </si>
  <si>
    <t>OPS-3</t>
  </si>
  <si>
    <t>Backup and Disaster Recovery</t>
  </si>
  <si>
    <t xml:space="preserve">Could your company survive a catastrophic data loss or a complete infrastructure failure? This control determines whether the answer is yes or an uncomfortable silence. Assessors evaluate not just whether backups exist, but whether they are comprehensive, tested, and capable of meeting defined recovery objectives. Untested backups are barely better than no backups at all.
Expect questions about what data and systems are backed up, how often and how long backups are retained, where backups are s</t>
  </si>
  <si>
    <t>OPS-4</t>
  </si>
  <si>
    <t>Uptime and SLA Management</t>
  </si>
  <si>
    <t xml:space="preserve">For B2B SaaS, uptime is not just a technical metric - it is a commercial promise. Customers expect at least 99.9% availability (roughly 8.7 hours of downtime per year), and enterprise customers often demand 99.95% or higher. Assessors want to know whether your infrastructure and practices can sustainably deliver the reliability your market expects.
They will review historical uptime data (monthly and annual), your SLA or SLO targets and whether you are actually hitting them, the number and seve</t>
  </si>
  <si>
    <t>OPS-5</t>
  </si>
  <si>
    <t>Cloud Cost Management and Efficiency</t>
  </si>
  <si>
    <t xml:space="preserve">Infrastructure costs directly hit gross margins and unit economics, which is why cloud spend gets serious attention during due diligence. Investors and acquirers need to understand not just what you spend today, but how those costs will scale as the business grows. Poorly managed cloud costs can quietly erode the financial viability of a SaaS business.
Assessors look at total cloud spend and its trend over time, cost per customer or per unit of value delivered, cost efficiency relative to reven</t>
  </si>
  <si>
    <t>OPS-6</t>
  </si>
  <si>
    <t>Database Operations and Reliability</t>
  </si>
  <si>
    <t xml:space="preserve">The database is almost always the most critical piece of infrastructure in a SaaS application. When it goes down, everything goes down. When it loses data, the damage can be irreversible. That is why assessors pay close attention to how databases are operated, monitored, and maintained.
Expect scrutiny of your high availability configuration (replication, automatic failover), backup and point-in-time recovery capabilities, performance monitoring and query optimisation, capacity planning and gro</t>
  </si>
  <si>
    <t>OPS-7</t>
  </si>
  <si>
    <t>Security Operations and Audit Logging</t>
  </si>
  <si>
    <t xml:space="preserve">If someone breached your system tonight, would you know about it? Could you figure out what they accessed, how they got in, and how long they had been there? Security operations covers the ongoing work of monitoring, detecting, and responding to threats in your production environment.
Assessors check audit logging coverage (which security-relevant events are captured), log centralisation and retention (are logs collected somewhere durable and searchable), security event monitoring (are suspicio</t>
  </si>
  <si>
    <t>Security &amp; Compliance Posture</t>
  </si>
  <si>
    <t>SEC-1</t>
  </si>
  <si>
    <t>Authentication and Session Management</t>
  </si>
  <si>
    <t xml:space="preserve">Your authentication system is the front door to everything you build. If it falls over, nothing else matters - data breaches, account takeovers, and total loss of customer trust follow quickly.
In a tech DD review, we look at how you handle identity: are you using a proven identity provider or did you roll your own? What password hashing algorithm is in play (bcrypt, scrypt, Argon2), and is it properly configured? Is multi-factor authentication available, and how many users actually have it tur</t>
  </si>
  <si>
    <t>SEC-2</t>
  </si>
  <si>
    <t>Data Encryption and Secrets Management</t>
  </si>
  <si>
    <t xml:space="preserve">If your encryption is weak or your secrets are poorly managed, an attacker who gains any foothold can quickly escalate to full compromise. These are foundational controls that underpin everything else in your security posture.
During a tech DD review, we check whether data is properly encrypted both at rest and in transit, whether encryption keys are managed with proper rotation and access controls, and whether application secrets (API keys, database credentials, tokens) live in a proper secret</t>
  </si>
  <si>
    <t>SEC-3</t>
  </si>
  <si>
    <t>Vulnerability Management and Penetration Testing</t>
  </si>
  <si>
    <t xml:space="preserve">Every system has vulnerabilities. What separates mature organisations from the rest is whether they find those vulnerabilities proactively and fix them before someone else exploits them.
In a tech DD review, we evaluate how thoroughly and how often you scan for security weaknesses, what your most recent penetration test uncovered, how quickly you remediate findings, and whether there is a genuine system behind the effort rather than ad-hoc fixes. We look for automated scanning integrated into C</t>
  </si>
  <si>
    <t>SEC-4</t>
  </si>
  <si>
    <t>Authorization and Access Control</t>
  </si>
  <si>
    <t xml:space="preserve">Authentication tells you who someone is. Authorisation decides what they are allowed to do. Getting this wrong means users can see data they should not see, perform actions above their role, or access other users' resources entirely.
In a DD review, we examine how your authorisation model works in practice: is it RBAC, ABAC, or something custom? How are roles and permissions defined and managed? Critically, is authorisation enforced at the API and service level, or only in the UI? We check for </t>
  </si>
  <si>
    <t>SEC-5</t>
  </si>
  <si>
    <t>Data Privacy and GDPR Compliance</t>
  </si>
  <si>
    <t xml:space="preserve">GDPR non-compliance carries fines of up to 4% of global annual turnover, but the real cost is often the damage to customer trust and brand reputation. If you operate in or serve customers in the EU, privacy compliance is not optional, and DD reviewers treat it accordingly.
We look at whether your company has a clear legal basis for each category of personal data processing, how data subject rights are implemented in practice (access, deletion, portability, rectification), whether consent manage</t>
  </si>
  <si>
    <t>SEC-6</t>
  </si>
  <si>
    <t>Security Certifications and Compliance Framework</t>
  </si>
  <si>
    <t xml:space="preserve">Enterprise customers increasingly demand SOC 2 or ISO 27001 certification before they will sign a contract. Without these, your sales pipeline stalls at procurement. Beyond the commercial angle, certifications provide independent validation that your security programme actually works.
In a DD review, we look at which certifications you hold, their scope and recency, the maturity of your compliance programme (policies, control monitoring, evidence collection), how well you handle customer securi</t>
  </si>
  <si>
    <t>SEC-7</t>
  </si>
  <si>
    <t>Input Validation and Application Security</t>
  </si>
  <si>
    <t xml:space="preserve">Injection attacks, XSS, and SSRF remain the most common ways web applications get compromised. These vulnerability classes are well understood with well-known prevention techniques, so finding them in your codebase during DD tells us something uncomfortable: either security awareness is lacking on the team, or security simply is not a priority in the development process.
We examine how the application handles user input and generates output across the board: input validation and sanitisation pr</t>
  </si>
  <si>
    <t>SEC-8</t>
  </si>
  <si>
    <t>Cloud Security and Network Architecture</t>
  </si>
  <si>
    <t xml:space="preserve">Cloud misconfigurations are one of the leading causes of data breaches, and they are alarmingly common. Publicly accessible databases, overly permissive IAM policies, open storage buckets - these get created during rapid development and never cleaned up.
In a DD review, we examine how your cloud environment is actually configured rather than how you think it is configured. We look at VPC and network segmentation, security group and firewall rules, IAM policies and least privilege enforcement, c</t>
  </si>
  <si>
    <t>Team &amp; Knowledge Management</t>
  </si>
  <si>
    <t>TEAM-1</t>
  </si>
  <si>
    <t>Bus Factor and Knowledge Distribution</t>
  </si>
  <si>
    <t xml:space="preserve">If one person walks out the door and takes irreplaceable knowledge with them, that is a material operational risk. Investors and acquirers care deeply about this because it directly threatens the continuity of the technology they are buying into.
We look at whether critical systems have documentation that lets others maintain them, whether deployments and operational procedures can be performed by more than one person, whether domain knowledge is shared through pair programming, code review, an</t>
  </si>
  <si>
    <t>TEAM-2</t>
  </si>
  <si>
    <t>Engineering Team Structure and Capabilities</t>
  </si>
  <si>
    <t xml:space="preserve">In most technology companies, the engineering team is the most valuable asset. Its composition, structure, and capabilities directly determine whether the product roadmap is achievable or just wishful thinking.
During DD, we assess whether the team has the right mix of skills, experience, and organisational structure to both maintain what exists today and deliver on future plans. We look at total team size relative to the codebase and product complexity, seniority distribution, skill coverage a</t>
  </si>
  <si>
    <t>TEAM-3</t>
  </si>
  <si>
    <t>Hiring Pipeline and Talent Retention</t>
  </si>
  <si>
    <t xml:space="preserve">Your ability to hire and keep good engineers directly determines how fast you can execute. A brilliant product roadmap means nothing if you cannot staff the team to deliver it.
In DD, we look at the full talent lifecycle: how long it takes to fill engineering roles, your offer acceptance rate, engineering turnover and its causes, whether compensation is competitive, how strong your employer brand is, the quality of your interview process and candidate experience, and what career growth looks li</t>
  </si>
  <si>
    <t>TEAM-4</t>
  </si>
  <si>
    <t>Development Process and Agile Practices</t>
  </si>
  <si>
    <t xml:space="preserve">Investors and acquirers need confidence that the team can deliver predictably. A structured development process is how you demonstrate that - it shows you can convert engineering effort into shipped value on a reliable cadence.
We look at the development methodology you use (Scrum, Kanban, or hybrid), your sprint or iteration cadence and planning practices, estimation accuracy over time, velocity trends (stable, improving, or declining), how you balance feature work against tech debt and mainte</t>
  </si>
  <si>
    <t>TEAM-5</t>
  </si>
  <si>
    <t>CTO and Technical Leadership Assessment</t>
  </si>
  <si>
    <t xml:space="preserve">The CTO and senior engineering leaders set the direction, culture, and standards for the entire engineering organisation. Whether that leadership is the right fit for where the company is today - and where it is heading - is one of the most consequential questions in any DD review.
We assess the CTO across several dimensions: technical depth (do they genuinely understand the stack, the architecture, and the engineering challenges?), strategic vision (can they connect technology decisions to bus</t>
  </si>
  <si>
    <t>TEAM-6</t>
  </si>
  <si>
    <t>Internal Documentation and Knowledge Base</t>
  </si>
  <si>
    <t xml:space="preserve">Good documentation is a force multiplier for engineering teams and a significant risk mitigator. When important decisions, processes, and domain knowledge live only in people's heads, you are one resignation away from losing them.
During DD, we assess whether your organisation has a functioning knowledge base or wiki, whether critical topics are covered (architecture, processes, domain knowledge, vendor relationships), whether the documentation is current or stale, whether the team can actually</t>
  </si>
  <si>
    <t>Tech DD Code Review Checklist - Dashboard</t>
  </si>
  <si>
    <t>Category</t>
  </si>
  <si>
    <t>Total</t>
  </si>
  <si>
    <t>Compliant</t>
  </si>
  <si>
    <t>Partial</t>
  </si>
  <si>
    <t>Non-Compliant</t>
  </si>
  <si>
    <t>% Complete</t>
  </si>
  <si>
    <t>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</si>
</sst>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5" x14ac:knownFonts="1">
    <font>
      <color theme="1"/>
      <family val="2"/>
      <scheme val="minor"/>
      <sz val="11"/>
      <name val="Calibri"/>
    </font>
    <font>
      <b/>
      <color rgb="FFFFFFFF"/>
      <sz val="11"/>
    </font>
    <font>
      <b/>
      <color rgb="FF1E293B"/>
      <sz val="11"/>
    </font>
    <font>
      <b/>
      <color rgb="FF1E293B"/>
      <sz val="16"/>
    </font>
    <font>
      <b/>
      <sz val="12"/>
    </font>
  </fonts>
  <fills count="4">
    <fill>
      <patternFill patternType="none"/>
    </fill>
    <fill>
      <patternFill patternType="gray125"/>
    </fill>
    <fill>
      <patternFill patternType="solid">
        <fgColor rgb="FF1E293B"/>
      </patternFill>
    </fill>
    <fill>
      <patternFill patternType="solid">
        <fgColor rgb="FFF1F5F9"/>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vertical="center" wrapText="1"/>
    </xf>
    <xf numFmtId="0" fontId="2" fillId="3" borderId="0" xfId="0" applyFont="1" applyFill="1"/>
    <xf numFmtId="0" fontId="0" fillId="0" borderId="0" xfId="0" applyAlignment="1">
      <alignment vertical="top" wrapText="1"/>
    </xf>
    <xf numFmtId="164" fontId="0" fillId="0" borderId="0" xfId="0" applyNumberFormat="1"/>
    <xf numFmtId="0" fontId="3" fillId="0" borderId="0" xfId="0" applyFont="1"/>
    <xf numFmtId="0" fontId="1" fillId="2" borderId="0" xfId="0" applyFont="1" applyFill="1"/>
    <xf numFmtId="9" fontId="0" fillId="0" borderId="0" xfId="0" applyNumberFormat="1"/>
    <xf numFmtId="0" fontId="4" fillId="0" borderId="0" xfId="0" applyFont="1"/>
    <xf numFmtId="9" fontId="4" fillId="0" borderId="0" xfId="0" applyNumberFormat="1" applyFont="1"/>
  </cellXfs>
  <cellStyles count="1">
    <cellStyle name="Normal" xfId="0" builtinId="0"/>
  </cellStyles>
  <dxfs count="3">
    <dxf>
      <font>
        <color rgb="FF166534"/>
      </font>
      <fill>
        <patternFill patternType="solid">
          <fgColor rgb="FFDCFCE7"/>
        </patternFill>
      </fill>
    </dxf>
    <dxf>
      <font>
        <color rgb="FF854D0E"/>
      </font>
      <fill>
        <patternFill patternType="solid">
          <fgColor rgb="FFFEF9C3"/>
        </patternFill>
      </fill>
    </dxf>
    <dxf>
      <font>
        <color rgb="FF991B1B"/>
      </font>
      <fill>
        <patternFill patternType="solid">
          <f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ySplit="2" topLeftCell="A3" activePane="bottomLeft" state="frozen"/>
      <selection pane="bottomLeft"/>
    </sheetView>
  </sheetViews>
  <sheetFormatPr defaultRowHeight="15" outlineLevelRow="0" outlineLevelCol="0" x14ac:dyDescent="55"/>
  <cols>
    <col min="1" max="1" width="6" customWidth="1"/>
    <col min="2" max="2" width="28" customWidth="1"/>
    <col min="3" max="3" width="12" customWidth="1"/>
    <col min="4" max="4" width="40" customWidth="1"/>
    <col min="5" max="5" width="60" customWidth="1"/>
    <col min="6" max="6" width="18" customWidth="1"/>
    <col min="7" max="8" width="30" customWidth="1"/>
    <col min="9" max="9" width="12" customWidth="1"/>
    <col min="10" max="10" width="16" customWidth="1"/>
    <col min="11" max="11" width="14" customWidth="1"/>
  </cols>
  <sheetData>
    <row r="1" hidden="1" spans="1:5" x14ac:dyDescent="0.25">
      <c r="A1" t="s">
        <v>0</v>
      </c>
      <c r="B1" t="s">
        <v>1</v>
      </c>
      <c r="C1" t="s">
        <v>2</v>
      </c>
      <c r="D1" t="s">
        <v>3</v>
      </c>
      <c r="E1" t="s">
        <v>4</v>
      </c>
    </row>
    <row r="2" spans="1:11" x14ac:dyDescent="0.25">
      <c r="A2" s="1" t="s">
        <v>5</v>
      </c>
      <c r="B2" s="1" t="s">
        <v>6</v>
      </c>
      <c r="C2" s="1" t="s">
        <v>7</v>
      </c>
      <c r="D2" s="1" t="s">
        <v>8</v>
      </c>
      <c r="E2" s="1" t="s">
        <v>9</v>
      </c>
      <c r="F2" s="1" t="s">
        <v>10</v>
      </c>
      <c r="G2" s="1" t="s">
        <v>11</v>
      </c>
      <c r="H2" s="1" t="s">
        <v>12</v>
      </c>
      <c r="I2" s="1" t="s">
        <v>13</v>
      </c>
      <c r="J2" s="1" t="s">
        <v>14</v>
      </c>
      <c r="K2" s="1" t="s">
        <v>15</v>
      </c>
    </row>
    <row r="3" spans="1:11" x14ac:dyDescent="0.25">
      <c r="A3" s="2">
        <v>0</v>
      </c>
      <c r="B3" s="2" t="s">
        <v>16</v>
      </c>
      <c r="C3" s="2" t="s">
        <v>17</v>
      </c>
      <c r="D3" s="2" t="s">
        <v>16</v>
      </c>
      <c r="E3" s="2" t="s">
        <v>17</v>
      </c>
      <c r="F3" s="2" t="s">
        <v>17</v>
      </c>
      <c r="G3" s="2" t="s">
        <v>17</v>
      </c>
      <c r="H3" s="2" t="s">
        <v>17</v>
      </c>
      <c r="I3" s="2" t="s">
        <v>17</v>
      </c>
      <c r="J3" s="2" t="s">
        <v>17</v>
      </c>
      <c r="K3" s="2" t="s">
        <v>17</v>
      </c>
    </row>
    <row r="4" spans="1:11" x14ac:dyDescent="0.25">
      <c r="A4">
        <v>1</v>
      </c>
      <c r="B4" t="s">
        <v>16</v>
      </c>
      <c r="C4" t="s">
        <v>18</v>
      </c>
      <c r="D4" t="s">
        <v>19</v>
      </c>
      <c r="E4" s="3" t="s">
        <v>20</v>
      </c>
      <c r="F4" t="s">
        <v>21</v>
      </c>
      <c r="G4" s="3" t="s">
        <v>17</v>
      </c>
      <c r="H4" s="3" t="s">
        <v>17</v>
      </c>
      <c r="I4" t="s">
        <v>17</v>
      </c>
      <c r="J4" t="s">
        <v>17</v>
      </c>
      <c r="K4" s="4" t="s">
        <v>17</v>
      </c>
    </row>
    <row r="5" spans="1:11" x14ac:dyDescent="0.25">
      <c r="A5">
        <v>1</v>
      </c>
      <c r="B5" t="s">
        <v>16</v>
      </c>
      <c r="C5" t="s">
        <v>22</v>
      </c>
      <c r="D5" t="s">
        <v>23</v>
      </c>
      <c r="E5" s="3" t="s">
        <v>24</v>
      </c>
      <c r="F5" t="s">
        <v>21</v>
      </c>
      <c r="G5" s="3" t="s">
        <v>17</v>
      </c>
      <c r="H5" s="3" t="s">
        <v>17</v>
      </c>
      <c r="I5" t="s">
        <v>17</v>
      </c>
      <c r="J5" t="s">
        <v>17</v>
      </c>
      <c r="K5" s="4" t="s">
        <v>17</v>
      </c>
    </row>
    <row r="6" spans="1:11" x14ac:dyDescent="0.25">
      <c r="A6">
        <v>1</v>
      </c>
      <c r="B6" t="s">
        <v>16</v>
      </c>
      <c r="C6" t="s">
        <v>25</v>
      </c>
      <c r="D6" t="s">
        <v>26</v>
      </c>
      <c r="E6" s="3" t="s">
        <v>27</v>
      </c>
      <c r="F6" t="s">
        <v>21</v>
      </c>
      <c r="G6" s="3" t="s">
        <v>17</v>
      </c>
      <c r="H6" s="3" t="s">
        <v>17</v>
      </c>
      <c r="I6" t="s">
        <v>17</v>
      </c>
      <c r="J6" t="s">
        <v>17</v>
      </c>
      <c r="K6" s="4" t="s">
        <v>17</v>
      </c>
    </row>
    <row r="7" spans="1:11" x14ac:dyDescent="0.25">
      <c r="A7">
        <v>1</v>
      </c>
      <c r="B7" t="s">
        <v>16</v>
      </c>
      <c r="C7" t="s">
        <v>28</v>
      </c>
      <c r="D7" t="s">
        <v>29</v>
      </c>
      <c r="E7" s="3" t="s">
        <v>30</v>
      </c>
      <c r="F7" t="s">
        <v>21</v>
      </c>
      <c r="G7" s="3" t="s">
        <v>17</v>
      </c>
      <c r="H7" s="3" t="s">
        <v>17</v>
      </c>
      <c r="I7" t="s">
        <v>17</v>
      </c>
      <c r="J7" t="s">
        <v>17</v>
      </c>
      <c r="K7" s="4" t="s">
        <v>17</v>
      </c>
    </row>
    <row r="8" spans="1:11" x14ac:dyDescent="0.25">
      <c r="A8">
        <v>1</v>
      </c>
      <c r="B8" t="s">
        <v>16</v>
      </c>
      <c r="C8" t="s">
        <v>31</v>
      </c>
      <c r="D8" t="s">
        <v>32</v>
      </c>
      <c r="E8" s="3" t="s">
        <v>33</v>
      </c>
      <c r="F8" t="s">
        <v>21</v>
      </c>
      <c r="G8" s="3" t="s">
        <v>17</v>
      </c>
      <c r="H8" s="3" t="s">
        <v>17</v>
      </c>
      <c r="I8" t="s">
        <v>17</v>
      </c>
      <c r="J8" t="s">
        <v>17</v>
      </c>
      <c r="K8" s="4" t="s">
        <v>17</v>
      </c>
    </row>
    <row r="9" spans="1:11" x14ac:dyDescent="0.25">
      <c r="A9">
        <v>1</v>
      </c>
      <c r="B9" t="s">
        <v>16</v>
      </c>
      <c r="C9" t="s">
        <v>34</v>
      </c>
      <c r="D9" t="s">
        <v>35</v>
      </c>
      <c r="E9" s="3" t="s">
        <v>36</v>
      </c>
      <c r="F9" t="s">
        <v>21</v>
      </c>
      <c r="G9" s="3" t="s">
        <v>17</v>
      </c>
      <c r="H9" s="3" t="s">
        <v>17</v>
      </c>
      <c r="I9" t="s">
        <v>17</v>
      </c>
      <c r="J9" t="s">
        <v>17</v>
      </c>
      <c r="K9" s="4" t="s">
        <v>17</v>
      </c>
    </row>
    <row r="10" spans="1:11" x14ac:dyDescent="0.25">
      <c r="A10">
        <v>1</v>
      </c>
      <c r="B10" t="s">
        <v>16</v>
      </c>
      <c r="C10" t="s">
        <v>37</v>
      </c>
      <c r="D10" t="s">
        <v>38</v>
      </c>
      <c r="E10" s="3" t="s">
        <v>39</v>
      </c>
      <c r="F10" t="s">
        <v>21</v>
      </c>
      <c r="G10" s="3" t="s">
        <v>17</v>
      </c>
      <c r="H10" s="3" t="s">
        <v>17</v>
      </c>
      <c r="I10" t="s">
        <v>17</v>
      </c>
      <c r="J10" t="s">
        <v>17</v>
      </c>
      <c r="K10" s="4" t="s">
        <v>17</v>
      </c>
    </row>
    <row r="11" spans="1:11" x14ac:dyDescent="0.25">
      <c r="A11">
        <v>1</v>
      </c>
      <c r="B11" t="s">
        <v>16</v>
      </c>
      <c r="C11" t="s">
        <v>40</v>
      </c>
      <c r="D11" t="s">
        <v>41</v>
      </c>
      <c r="E11" s="3" t="s">
        <v>42</v>
      </c>
      <c r="F11" t="s">
        <v>21</v>
      </c>
      <c r="G11" s="3" t="s">
        <v>17</v>
      </c>
      <c r="H11" s="3" t="s">
        <v>17</v>
      </c>
      <c r="I11" t="s">
        <v>17</v>
      </c>
      <c r="J11" t="s">
        <v>17</v>
      </c>
      <c r="K11" s="4" t="s">
        <v>17</v>
      </c>
    </row>
    <row r="12" spans="1:11" x14ac:dyDescent="0.25">
      <c r="A12">
        <v>1</v>
      </c>
      <c r="B12" t="s">
        <v>16</v>
      </c>
      <c r="C12" t="s">
        <v>43</v>
      </c>
      <c r="D12" t="s">
        <v>44</v>
      </c>
      <c r="E12" s="3" t="s">
        <v>45</v>
      </c>
      <c r="F12" t="s">
        <v>21</v>
      </c>
      <c r="G12" s="3" t="s">
        <v>17</v>
      </c>
      <c r="H12" s="3" t="s">
        <v>17</v>
      </c>
      <c r="I12" t="s">
        <v>17</v>
      </c>
      <c r="J12" t="s">
        <v>17</v>
      </c>
      <c r="K12" s="4" t="s">
        <v>17</v>
      </c>
    </row>
    <row r="13" spans="1:11" x14ac:dyDescent="0.25">
      <c r="A13" s="2">
        <v>0</v>
      </c>
      <c r="B13" s="2" t="s">
        <v>46</v>
      </c>
      <c r="C13" s="2" t="s">
        <v>17</v>
      </c>
      <c r="D13" s="2" t="s">
        <v>46</v>
      </c>
      <c r="E13" s="2" t="s">
        <v>17</v>
      </c>
      <c r="F13" s="2" t="s">
        <v>17</v>
      </c>
      <c r="G13" s="2" t="s">
        <v>17</v>
      </c>
      <c r="H13" s="2" t="s">
        <v>17</v>
      </c>
      <c r="I13" s="2" t="s">
        <v>17</v>
      </c>
      <c r="J13" s="2" t="s">
        <v>17</v>
      </c>
      <c r="K13" s="2" t="s">
        <v>17</v>
      </c>
    </row>
    <row r="14" spans="1:11" x14ac:dyDescent="0.25">
      <c r="A14">
        <v>1</v>
      </c>
      <c r="B14" t="s">
        <v>46</v>
      </c>
      <c r="C14" t="s">
        <v>47</v>
      </c>
      <c r="D14" t="s">
        <v>48</v>
      </c>
      <c r="E14" s="3" t="s">
        <v>49</v>
      </c>
      <c r="F14" t="s">
        <v>21</v>
      </c>
      <c r="G14" s="3" t="s">
        <v>17</v>
      </c>
      <c r="H14" s="3" t="s">
        <v>17</v>
      </c>
      <c r="I14" t="s">
        <v>17</v>
      </c>
      <c r="J14" t="s">
        <v>17</v>
      </c>
      <c r="K14" s="4" t="s">
        <v>17</v>
      </c>
    </row>
    <row r="15" spans="1:11" x14ac:dyDescent="0.25">
      <c r="A15">
        <v>1</v>
      </c>
      <c r="B15" t="s">
        <v>46</v>
      </c>
      <c r="C15" t="s">
        <v>50</v>
      </c>
      <c r="D15" t="s">
        <v>51</v>
      </c>
      <c r="E15" s="3" t="s">
        <v>52</v>
      </c>
      <c r="F15" t="s">
        <v>21</v>
      </c>
      <c r="G15" s="3" t="s">
        <v>17</v>
      </c>
      <c r="H15" s="3" t="s">
        <v>17</v>
      </c>
      <c r="I15" t="s">
        <v>17</v>
      </c>
      <c r="J15" t="s">
        <v>17</v>
      </c>
      <c r="K15" s="4" t="s">
        <v>17</v>
      </c>
    </row>
    <row r="16" spans="1:11" x14ac:dyDescent="0.25">
      <c r="A16">
        <v>1</v>
      </c>
      <c r="B16" t="s">
        <v>46</v>
      </c>
      <c r="C16" t="s">
        <v>53</v>
      </c>
      <c r="D16" t="s">
        <v>54</v>
      </c>
      <c r="E16" s="3" t="s">
        <v>55</v>
      </c>
      <c r="F16" t="s">
        <v>21</v>
      </c>
      <c r="G16" s="3" t="s">
        <v>17</v>
      </c>
      <c r="H16" s="3" t="s">
        <v>17</v>
      </c>
      <c r="I16" t="s">
        <v>17</v>
      </c>
      <c r="J16" t="s">
        <v>17</v>
      </c>
      <c r="K16" s="4" t="s">
        <v>17</v>
      </c>
    </row>
    <row r="17" spans="1:11" x14ac:dyDescent="0.25">
      <c r="A17">
        <v>1</v>
      </c>
      <c r="B17" t="s">
        <v>46</v>
      </c>
      <c r="C17" t="s">
        <v>56</v>
      </c>
      <c r="D17" t="s">
        <v>57</v>
      </c>
      <c r="E17" s="3" t="s">
        <v>58</v>
      </c>
      <c r="F17" t="s">
        <v>21</v>
      </c>
      <c r="G17" s="3" t="s">
        <v>17</v>
      </c>
      <c r="H17" s="3" t="s">
        <v>17</v>
      </c>
      <c r="I17" t="s">
        <v>17</v>
      </c>
      <c r="J17" t="s">
        <v>17</v>
      </c>
      <c r="K17" s="4" t="s">
        <v>17</v>
      </c>
    </row>
    <row r="18" spans="1:11" x14ac:dyDescent="0.25">
      <c r="A18">
        <v>1</v>
      </c>
      <c r="B18" t="s">
        <v>46</v>
      </c>
      <c r="C18" t="s">
        <v>59</v>
      </c>
      <c r="D18" t="s">
        <v>60</v>
      </c>
      <c r="E18" s="3" t="s">
        <v>61</v>
      </c>
      <c r="F18" t="s">
        <v>21</v>
      </c>
      <c r="G18" s="3" t="s">
        <v>17</v>
      </c>
      <c r="H18" s="3" t="s">
        <v>17</v>
      </c>
      <c r="I18" t="s">
        <v>17</v>
      </c>
      <c r="J18" t="s">
        <v>17</v>
      </c>
      <c r="K18" s="4" t="s">
        <v>17</v>
      </c>
    </row>
    <row r="19" spans="1:11" x14ac:dyDescent="0.25">
      <c r="A19">
        <v>1</v>
      </c>
      <c r="B19" t="s">
        <v>46</v>
      </c>
      <c r="C19" t="s">
        <v>62</v>
      </c>
      <c r="D19" t="s">
        <v>63</v>
      </c>
      <c r="E19" s="3" t="s">
        <v>64</v>
      </c>
      <c r="F19" t="s">
        <v>21</v>
      </c>
      <c r="G19" s="3" t="s">
        <v>17</v>
      </c>
      <c r="H19" s="3" t="s">
        <v>17</v>
      </c>
      <c r="I19" t="s">
        <v>17</v>
      </c>
      <c r="J19" t="s">
        <v>17</v>
      </c>
      <c r="K19" s="4" t="s">
        <v>17</v>
      </c>
    </row>
    <row r="20" spans="1:11" x14ac:dyDescent="0.25">
      <c r="A20">
        <v>1</v>
      </c>
      <c r="B20" t="s">
        <v>46</v>
      </c>
      <c r="C20" t="s">
        <v>65</v>
      </c>
      <c r="D20" t="s">
        <v>66</v>
      </c>
      <c r="E20" s="3" t="s">
        <v>67</v>
      </c>
      <c r="F20" t="s">
        <v>21</v>
      </c>
      <c r="G20" s="3" t="s">
        <v>17</v>
      </c>
      <c r="H20" s="3" t="s">
        <v>17</v>
      </c>
      <c r="I20" t="s">
        <v>17</v>
      </c>
      <c r="J20" t="s">
        <v>17</v>
      </c>
      <c r="K20" s="4" t="s">
        <v>17</v>
      </c>
    </row>
    <row r="21" spans="1:11" x14ac:dyDescent="0.25">
      <c r="A21">
        <v>1</v>
      </c>
      <c r="B21" t="s">
        <v>46</v>
      </c>
      <c r="C21" t="s">
        <v>68</v>
      </c>
      <c r="D21" t="s">
        <v>69</v>
      </c>
      <c r="E21" s="3" t="s">
        <v>70</v>
      </c>
      <c r="F21" t="s">
        <v>21</v>
      </c>
      <c r="G21" s="3" t="s">
        <v>17</v>
      </c>
      <c r="H21" s="3" t="s">
        <v>17</v>
      </c>
      <c r="I21" t="s">
        <v>17</v>
      </c>
      <c r="J21" t="s">
        <v>17</v>
      </c>
      <c r="K21" s="4" t="s">
        <v>17</v>
      </c>
    </row>
    <row r="22" spans="1:11" x14ac:dyDescent="0.25">
      <c r="A22">
        <v>1</v>
      </c>
      <c r="B22" t="s">
        <v>46</v>
      </c>
      <c r="C22" t="s">
        <v>71</v>
      </c>
      <c r="D22" t="s">
        <v>72</v>
      </c>
      <c r="E22" s="3" t="s">
        <v>73</v>
      </c>
      <c r="F22" t="s">
        <v>21</v>
      </c>
      <c r="G22" s="3" t="s">
        <v>17</v>
      </c>
      <c r="H22" s="3" t="s">
        <v>17</v>
      </c>
      <c r="I22" t="s">
        <v>17</v>
      </c>
      <c r="J22" t="s">
        <v>17</v>
      </c>
      <c r="K22" s="4" t="s">
        <v>17</v>
      </c>
    </row>
    <row r="23" spans="1:11" x14ac:dyDescent="0.25">
      <c r="A23">
        <v>1</v>
      </c>
      <c r="B23" t="s">
        <v>46</v>
      </c>
      <c r="C23" t="s">
        <v>74</v>
      </c>
      <c r="D23" t="s">
        <v>75</v>
      </c>
      <c r="E23" s="3" t="s">
        <v>76</v>
      </c>
      <c r="F23" t="s">
        <v>21</v>
      </c>
      <c r="G23" s="3" t="s">
        <v>17</v>
      </c>
      <c r="H23" s="3" t="s">
        <v>17</v>
      </c>
      <c r="I23" t="s">
        <v>17</v>
      </c>
      <c r="J23" t="s">
        <v>17</v>
      </c>
      <c r="K23" s="4" t="s">
        <v>17</v>
      </c>
    </row>
    <row r="24" spans="1:11" x14ac:dyDescent="0.25">
      <c r="A24" s="2">
        <v>0</v>
      </c>
      <c r="B24" s="2" t="s">
        <v>77</v>
      </c>
      <c r="C24" s="2" t="s">
        <v>17</v>
      </c>
      <c r="D24" s="2" t="s">
        <v>77</v>
      </c>
      <c r="E24" s="2" t="s">
        <v>17</v>
      </c>
      <c r="F24" s="2" t="s">
        <v>17</v>
      </c>
      <c r="G24" s="2" t="s">
        <v>17</v>
      </c>
      <c r="H24" s="2" t="s">
        <v>17</v>
      </c>
      <c r="I24" s="2" t="s">
        <v>17</v>
      </c>
      <c r="J24" s="2" t="s">
        <v>17</v>
      </c>
      <c r="K24" s="2" t="s">
        <v>17</v>
      </c>
    </row>
    <row r="25" spans="1:11" x14ac:dyDescent="0.25">
      <c r="A25">
        <v>1</v>
      </c>
      <c r="B25" t="s">
        <v>77</v>
      </c>
      <c r="C25" t="s">
        <v>78</v>
      </c>
      <c r="D25" t="s">
        <v>79</v>
      </c>
      <c r="E25" s="3" t="s">
        <v>80</v>
      </c>
      <c r="F25" t="s">
        <v>21</v>
      </c>
      <c r="G25" s="3" t="s">
        <v>17</v>
      </c>
      <c r="H25" s="3" t="s">
        <v>17</v>
      </c>
      <c r="I25" t="s">
        <v>17</v>
      </c>
      <c r="J25" t="s">
        <v>17</v>
      </c>
      <c r="K25" s="4" t="s">
        <v>17</v>
      </c>
    </row>
    <row r="26" spans="1:11" x14ac:dyDescent="0.25">
      <c r="A26">
        <v>1</v>
      </c>
      <c r="B26" t="s">
        <v>77</v>
      </c>
      <c r="C26" t="s">
        <v>81</v>
      </c>
      <c r="D26" t="s">
        <v>82</v>
      </c>
      <c r="E26" s="3" t="s">
        <v>83</v>
      </c>
      <c r="F26" t="s">
        <v>21</v>
      </c>
      <c r="G26" s="3" t="s">
        <v>17</v>
      </c>
      <c r="H26" s="3" t="s">
        <v>17</v>
      </c>
      <c r="I26" t="s">
        <v>17</v>
      </c>
      <c r="J26" t="s">
        <v>17</v>
      </c>
      <c r="K26" s="4" t="s">
        <v>17</v>
      </c>
    </row>
    <row r="27" spans="1:11" x14ac:dyDescent="0.25">
      <c r="A27">
        <v>1</v>
      </c>
      <c r="B27" t="s">
        <v>77</v>
      </c>
      <c r="C27" t="s">
        <v>84</v>
      </c>
      <c r="D27" t="s">
        <v>85</v>
      </c>
      <c r="E27" s="3" t="s">
        <v>86</v>
      </c>
      <c r="F27" t="s">
        <v>21</v>
      </c>
      <c r="G27" s="3" t="s">
        <v>17</v>
      </c>
      <c r="H27" s="3" t="s">
        <v>17</v>
      </c>
      <c r="I27" t="s">
        <v>17</v>
      </c>
      <c r="J27" t="s">
        <v>17</v>
      </c>
      <c r="K27" s="4" t="s">
        <v>17</v>
      </c>
    </row>
    <row r="28" spans="1:11" x14ac:dyDescent="0.25">
      <c r="A28">
        <v>1</v>
      </c>
      <c r="B28" t="s">
        <v>77</v>
      </c>
      <c r="C28" t="s">
        <v>87</v>
      </c>
      <c r="D28" t="s">
        <v>88</v>
      </c>
      <c r="E28" s="3" t="s">
        <v>89</v>
      </c>
      <c r="F28" t="s">
        <v>21</v>
      </c>
      <c r="G28" s="3" t="s">
        <v>17</v>
      </c>
      <c r="H28" s="3" t="s">
        <v>17</v>
      </c>
      <c r="I28" t="s">
        <v>17</v>
      </c>
      <c r="J28" t="s">
        <v>17</v>
      </c>
      <c r="K28" s="4" t="s">
        <v>17</v>
      </c>
    </row>
    <row r="29" spans="1:11" x14ac:dyDescent="0.25">
      <c r="A29">
        <v>1</v>
      </c>
      <c r="B29" t="s">
        <v>77</v>
      </c>
      <c r="C29" t="s">
        <v>90</v>
      </c>
      <c r="D29" t="s">
        <v>91</v>
      </c>
      <c r="E29" s="3" t="s">
        <v>92</v>
      </c>
      <c r="F29" t="s">
        <v>21</v>
      </c>
      <c r="G29" s="3" t="s">
        <v>17</v>
      </c>
      <c r="H29" s="3" t="s">
        <v>17</v>
      </c>
      <c r="I29" t="s">
        <v>17</v>
      </c>
      <c r="J29" t="s">
        <v>17</v>
      </c>
      <c r="K29" s="4" t="s">
        <v>17</v>
      </c>
    </row>
    <row r="30" spans="1:11" x14ac:dyDescent="0.25">
      <c r="A30">
        <v>1</v>
      </c>
      <c r="B30" t="s">
        <v>77</v>
      </c>
      <c r="C30" t="s">
        <v>93</v>
      </c>
      <c r="D30" t="s">
        <v>94</v>
      </c>
      <c r="E30" s="3" t="s">
        <v>95</v>
      </c>
      <c r="F30" t="s">
        <v>21</v>
      </c>
      <c r="G30" s="3" t="s">
        <v>17</v>
      </c>
      <c r="H30" s="3" t="s">
        <v>17</v>
      </c>
      <c r="I30" t="s">
        <v>17</v>
      </c>
      <c r="J30" t="s">
        <v>17</v>
      </c>
      <c r="K30" s="4" t="s">
        <v>17</v>
      </c>
    </row>
    <row r="31" spans="1:11" x14ac:dyDescent="0.25">
      <c r="A31">
        <v>1</v>
      </c>
      <c r="B31" t="s">
        <v>77</v>
      </c>
      <c r="C31" t="s">
        <v>96</v>
      </c>
      <c r="D31" t="s">
        <v>97</v>
      </c>
      <c r="E31" s="3" t="s">
        <v>98</v>
      </c>
      <c r="F31" t="s">
        <v>21</v>
      </c>
      <c r="G31" s="3" t="s">
        <v>17</v>
      </c>
      <c r="H31" s="3" t="s">
        <v>17</v>
      </c>
      <c r="I31" t="s">
        <v>17</v>
      </c>
      <c r="J31" t="s">
        <v>17</v>
      </c>
      <c r="K31" s="4" t="s">
        <v>17</v>
      </c>
    </row>
    <row r="32" spans="1:11" x14ac:dyDescent="0.25">
      <c r="A32" s="2">
        <v>0</v>
      </c>
      <c r="B32" s="2" t="s">
        <v>99</v>
      </c>
      <c r="C32" s="2" t="s">
        <v>17</v>
      </c>
      <c r="D32" s="2" t="s">
        <v>99</v>
      </c>
      <c r="E32" s="2" t="s">
        <v>17</v>
      </c>
      <c r="F32" s="2" t="s">
        <v>17</v>
      </c>
      <c r="G32" s="2" t="s">
        <v>17</v>
      </c>
      <c r="H32" s="2" t="s">
        <v>17</v>
      </c>
      <c r="I32" s="2" t="s">
        <v>17</v>
      </c>
      <c r="J32" s="2" t="s">
        <v>17</v>
      </c>
      <c r="K32" s="2" t="s">
        <v>17</v>
      </c>
    </row>
    <row r="33" spans="1:11" x14ac:dyDescent="0.25">
      <c r="A33">
        <v>1</v>
      </c>
      <c r="B33" t="s">
        <v>99</v>
      </c>
      <c r="C33" t="s">
        <v>100</v>
      </c>
      <c r="D33" t="s">
        <v>101</v>
      </c>
      <c r="E33" s="3" t="s">
        <v>102</v>
      </c>
      <c r="F33" t="s">
        <v>21</v>
      </c>
      <c r="G33" s="3" t="s">
        <v>17</v>
      </c>
      <c r="H33" s="3" t="s">
        <v>17</v>
      </c>
      <c r="I33" t="s">
        <v>17</v>
      </c>
      <c r="J33" t="s">
        <v>17</v>
      </c>
      <c r="K33" s="4" t="s">
        <v>17</v>
      </c>
    </row>
    <row r="34" spans="1:11" x14ac:dyDescent="0.25">
      <c r="A34">
        <v>1</v>
      </c>
      <c r="B34" t="s">
        <v>99</v>
      </c>
      <c r="C34" t="s">
        <v>103</v>
      </c>
      <c r="D34" t="s">
        <v>104</v>
      </c>
      <c r="E34" s="3" t="s">
        <v>105</v>
      </c>
      <c r="F34" t="s">
        <v>21</v>
      </c>
      <c r="G34" s="3" t="s">
        <v>17</v>
      </c>
      <c r="H34" s="3" t="s">
        <v>17</v>
      </c>
      <c r="I34" t="s">
        <v>17</v>
      </c>
      <c r="J34" t="s">
        <v>17</v>
      </c>
      <c r="K34" s="4" t="s">
        <v>17</v>
      </c>
    </row>
    <row r="35" spans="1:11" x14ac:dyDescent="0.25">
      <c r="A35">
        <v>1</v>
      </c>
      <c r="B35" t="s">
        <v>99</v>
      </c>
      <c r="C35" t="s">
        <v>106</v>
      </c>
      <c r="D35" t="s">
        <v>107</v>
      </c>
      <c r="E35" s="3" t="s">
        <v>108</v>
      </c>
      <c r="F35" t="s">
        <v>21</v>
      </c>
      <c r="G35" s="3" t="s">
        <v>17</v>
      </c>
      <c r="H35" s="3" t="s">
        <v>17</v>
      </c>
      <c r="I35" t="s">
        <v>17</v>
      </c>
      <c r="J35" t="s">
        <v>17</v>
      </c>
      <c r="K35" s="4" t="s">
        <v>17</v>
      </c>
    </row>
    <row r="36" spans="1:11" x14ac:dyDescent="0.25">
      <c r="A36">
        <v>1</v>
      </c>
      <c r="B36" t="s">
        <v>99</v>
      </c>
      <c r="C36" t="s">
        <v>109</v>
      </c>
      <c r="D36" t="s">
        <v>110</v>
      </c>
      <c r="E36" s="3" t="s">
        <v>111</v>
      </c>
      <c r="F36" t="s">
        <v>21</v>
      </c>
      <c r="G36" s="3" t="s">
        <v>17</v>
      </c>
      <c r="H36" s="3" t="s">
        <v>17</v>
      </c>
      <c r="I36" t="s">
        <v>17</v>
      </c>
      <c r="J36" t="s">
        <v>17</v>
      </c>
      <c r="K36" s="4" t="s">
        <v>17</v>
      </c>
    </row>
    <row r="37" spans="1:11" x14ac:dyDescent="0.25">
      <c r="A37">
        <v>1</v>
      </c>
      <c r="B37" t="s">
        <v>99</v>
      </c>
      <c r="C37" t="s">
        <v>112</v>
      </c>
      <c r="D37" t="s">
        <v>113</v>
      </c>
      <c r="E37" s="3" t="s">
        <v>114</v>
      </c>
      <c r="F37" t="s">
        <v>21</v>
      </c>
      <c r="G37" s="3" t="s">
        <v>17</v>
      </c>
      <c r="H37" s="3" t="s">
        <v>17</v>
      </c>
      <c r="I37" t="s">
        <v>17</v>
      </c>
      <c r="J37" t="s">
        <v>17</v>
      </c>
      <c r="K37" s="4" t="s">
        <v>17</v>
      </c>
    </row>
    <row r="38" spans="1:11" x14ac:dyDescent="0.25">
      <c r="A38">
        <v>1</v>
      </c>
      <c r="B38" t="s">
        <v>99</v>
      </c>
      <c r="C38" t="s">
        <v>115</v>
      </c>
      <c r="D38" t="s">
        <v>116</v>
      </c>
      <c r="E38" s="3" t="s">
        <v>117</v>
      </c>
      <c r="F38" t="s">
        <v>21</v>
      </c>
      <c r="G38" s="3" t="s">
        <v>17</v>
      </c>
      <c r="H38" s="3" t="s">
        <v>17</v>
      </c>
      <c r="I38" t="s">
        <v>17</v>
      </c>
      <c r="J38" t="s">
        <v>17</v>
      </c>
      <c r="K38" s="4" t="s">
        <v>17</v>
      </c>
    </row>
    <row r="39" spans="1:11" x14ac:dyDescent="0.25">
      <c r="A39">
        <v>1</v>
      </c>
      <c r="B39" t="s">
        <v>99</v>
      </c>
      <c r="C39" t="s">
        <v>118</v>
      </c>
      <c r="D39" t="s">
        <v>119</v>
      </c>
      <c r="E39" s="3" t="s">
        <v>120</v>
      </c>
      <c r="F39" t="s">
        <v>21</v>
      </c>
      <c r="G39" s="3" t="s">
        <v>17</v>
      </c>
      <c r="H39" s="3" t="s">
        <v>17</v>
      </c>
      <c r="I39" t="s">
        <v>17</v>
      </c>
      <c r="J39" t="s">
        <v>17</v>
      </c>
      <c r="K39" s="4" t="s">
        <v>17</v>
      </c>
    </row>
    <row r="40" spans="1:11" x14ac:dyDescent="0.25">
      <c r="A40">
        <v>1</v>
      </c>
      <c r="B40" t="s">
        <v>99</v>
      </c>
      <c r="C40" t="s">
        <v>121</v>
      </c>
      <c r="D40" t="s">
        <v>122</v>
      </c>
      <c r="E40" s="3" t="s">
        <v>123</v>
      </c>
      <c r="F40" t="s">
        <v>21</v>
      </c>
      <c r="G40" s="3" t="s">
        <v>17</v>
      </c>
      <c r="H40" s="3" t="s">
        <v>17</v>
      </c>
      <c r="I40" t="s">
        <v>17</v>
      </c>
      <c r="J40" t="s">
        <v>17</v>
      </c>
      <c r="K40" s="4" t="s">
        <v>17</v>
      </c>
    </row>
    <row r="41" spans="1:11" x14ac:dyDescent="0.25">
      <c r="A41" s="2">
        <v>0</v>
      </c>
      <c r="B41" s="2" t="s">
        <v>124</v>
      </c>
      <c r="C41" s="2" t="s">
        <v>17</v>
      </c>
      <c r="D41" s="2" t="s">
        <v>124</v>
      </c>
      <c r="E41" s="2" t="s">
        <v>17</v>
      </c>
      <c r="F41" s="2" t="s">
        <v>17</v>
      </c>
      <c r="G41" s="2" t="s">
        <v>17</v>
      </c>
      <c r="H41" s="2" t="s">
        <v>17</v>
      </c>
      <c r="I41" s="2" t="s">
        <v>17</v>
      </c>
      <c r="J41" s="2" t="s">
        <v>17</v>
      </c>
      <c r="K41" s="2" t="s">
        <v>17</v>
      </c>
    </row>
    <row r="42" spans="1:11" x14ac:dyDescent="0.25">
      <c r="A42">
        <v>1</v>
      </c>
      <c r="B42" t="s">
        <v>124</v>
      </c>
      <c r="C42" t="s">
        <v>125</v>
      </c>
      <c r="D42" t="s">
        <v>126</v>
      </c>
      <c r="E42" s="3" t="s">
        <v>127</v>
      </c>
      <c r="F42" t="s">
        <v>21</v>
      </c>
      <c r="G42" s="3" t="s">
        <v>17</v>
      </c>
      <c r="H42" s="3" t="s">
        <v>17</v>
      </c>
      <c r="I42" t="s">
        <v>17</v>
      </c>
      <c r="J42" t="s">
        <v>17</v>
      </c>
      <c r="K42" s="4" t="s">
        <v>17</v>
      </c>
    </row>
    <row r="43" spans="1:11" x14ac:dyDescent="0.25">
      <c r="A43">
        <v>1</v>
      </c>
      <c r="B43" t="s">
        <v>124</v>
      </c>
      <c r="C43" t="s">
        <v>128</v>
      </c>
      <c r="D43" t="s">
        <v>129</v>
      </c>
      <c r="E43" s="3" t="s">
        <v>130</v>
      </c>
      <c r="F43" t="s">
        <v>21</v>
      </c>
      <c r="G43" s="3" t="s">
        <v>17</v>
      </c>
      <c r="H43" s="3" t="s">
        <v>17</v>
      </c>
      <c r="I43" t="s">
        <v>17</v>
      </c>
      <c r="J43" t="s">
        <v>17</v>
      </c>
      <c r="K43" s="4" t="s">
        <v>17</v>
      </c>
    </row>
    <row r="44" spans="1:11" x14ac:dyDescent="0.25">
      <c r="A44">
        <v>1</v>
      </c>
      <c r="B44" t="s">
        <v>124</v>
      </c>
      <c r="C44" t="s">
        <v>131</v>
      </c>
      <c r="D44" t="s">
        <v>132</v>
      </c>
      <c r="E44" s="3" t="s">
        <v>133</v>
      </c>
      <c r="F44" t="s">
        <v>21</v>
      </c>
      <c r="G44" s="3" t="s">
        <v>17</v>
      </c>
      <c r="H44" s="3" t="s">
        <v>17</v>
      </c>
      <c r="I44" t="s">
        <v>17</v>
      </c>
      <c r="J44" t="s">
        <v>17</v>
      </c>
      <c r="K44" s="4" t="s">
        <v>17</v>
      </c>
    </row>
    <row r="45" spans="1:11" x14ac:dyDescent="0.25">
      <c r="A45">
        <v>1</v>
      </c>
      <c r="B45" t="s">
        <v>124</v>
      </c>
      <c r="C45" t="s">
        <v>134</v>
      </c>
      <c r="D45" t="s">
        <v>135</v>
      </c>
      <c r="E45" s="3" t="s">
        <v>136</v>
      </c>
      <c r="F45" t="s">
        <v>21</v>
      </c>
      <c r="G45" s="3" t="s">
        <v>17</v>
      </c>
      <c r="H45" s="3" t="s">
        <v>17</v>
      </c>
      <c r="I45" t="s">
        <v>17</v>
      </c>
      <c r="J45" t="s">
        <v>17</v>
      </c>
      <c r="K45" s="4" t="s">
        <v>17</v>
      </c>
    </row>
    <row r="46" spans="1:11" x14ac:dyDescent="0.25">
      <c r="A46">
        <v>1</v>
      </c>
      <c r="B46" t="s">
        <v>124</v>
      </c>
      <c r="C46" t="s">
        <v>137</v>
      </c>
      <c r="D46" t="s">
        <v>138</v>
      </c>
      <c r="E46" s="3" t="s">
        <v>139</v>
      </c>
      <c r="F46" t="s">
        <v>21</v>
      </c>
      <c r="G46" s="3" t="s">
        <v>17</v>
      </c>
      <c r="H46" s="3" t="s">
        <v>17</v>
      </c>
      <c r="I46" t="s">
        <v>17</v>
      </c>
      <c r="J46" t="s">
        <v>17</v>
      </c>
      <c r="K46" s="4" t="s">
        <v>17</v>
      </c>
    </row>
    <row r="47" spans="1:11" x14ac:dyDescent="0.25">
      <c r="A47">
        <v>1</v>
      </c>
      <c r="B47" t="s">
        <v>124</v>
      </c>
      <c r="C47" t="s">
        <v>140</v>
      </c>
      <c r="D47" t="s">
        <v>141</v>
      </c>
      <c r="E47" s="3" t="s">
        <v>142</v>
      </c>
      <c r="F47" t="s">
        <v>21</v>
      </c>
      <c r="G47" s="3" t="s">
        <v>17</v>
      </c>
      <c r="H47" s="3" t="s">
        <v>17</v>
      </c>
      <c r="I47" t="s">
        <v>17</v>
      </c>
      <c r="J47" t="s">
        <v>17</v>
      </c>
      <c r="K47" s="4" t="s">
        <v>17</v>
      </c>
    </row>
  </sheetData>
  <autoFilter ref="A2:K2"/>
  <conditionalFormatting sqref="F3:F48">
    <cfRule type="containsText" dxfId="0" priority="1">
      <formula>NOT(ISERROR(SEARCH("Compliant",F3)))</formula>
    </cfRule>
    <cfRule type="containsText" dxfId="1" priority="2">
      <formula>NOT(ISERROR(SEARCH("Partially",F3)))</formula>
    </cfRule>
    <cfRule type="containsText" dxfId="2" priority="3">
      <formula>NOT(ISERROR(SEARCH("Non-Compliant",F3)))</formula>
    </cfRule>
  </conditionalFormatting>
  <dataValidations count="12">
    <dataValidation type="list" allowBlank="1" sqref="F10:F12">
      <formula1>"Not Assessed,Compliant,Partially Compliant,Non-Compliant,Not Applicable"</formula1>
    </dataValidation>
    <dataValidation type="list" allowBlank="1" sqref="F14:F23">
      <formula1>"Not Assessed,Compliant,Partially Compliant,Non-Compliant,Not Applicable"</formula1>
    </dataValidation>
    <dataValidation type="list" allowBlank="1" sqref="F25:F31">
      <formula1>"Not Assessed,Compliant,Partially Compliant,Non-Compliant,Not Applicable"</formula1>
    </dataValidation>
    <dataValidation type="list" allowBlank="1" sqref="F33:F40">
      <formula1>"Not Assessed,Compliant,Partially Compliant,Non-Compliant,Not Applicable"</formula1>
    </dataValidation>
    <dataValidation type="list" allowBlank="1" sqref="F4:F12">
      <formula1>"Not Assessed,Compliant,Partially Compliant,Non-Compliant,Not Applicable"</formula1>
    </dataValidation>
    <dataValidation type="list" allowBlank="1" sqref="F42:F47">
      <formula1>"Not Assessed,Compliant,Partially Compliant,Non-Compliant,Not Applicable"</formula1>
    </dataValidation>
    <dataValidation type="list" allowBlank="1" sqref="I10:I12">
      <formula1>"Critical,High,Medium,Low"</formula1>
    </dataValidation>
    <dataValidation type="list" allowBlank="1" sqref="I14:I23">
      <formula1>"Critical,High,Medium,Low"</formula1>
    </dataValidation>
    <dataValidation type="list" allowBlank="1" sqref="I25:I31">
      <formula1>"Critical,High,Medium,Low"</formula1>
    </dataValidation>
    <dataValidation type="list" allowBlank="1" sqref="I33:I40">
      <formula1>"Critical,High,Medium,Low"</formula1>
    </dataValidation>
    <dataValidation type="list" allowBlank="1" sqref="I4:I12">
      <formula1>"Critical,High,Medium,Low"</formula1>
    </dataValidation>
    <dataValidation type="list" allowBlank="1" sqref="I42:I47">
      <formula1>"Critical,High,Medium,Low"</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FormatPr defaultRowHeight="15" outlineLevelRow="0" outlineLevelCol="0" x14ac:dyDescent="55"/>
  <cols>
    <col min="1" max="1" width="30" customWidth="1"/>
    <col min="2" max="6" width="14" customWidth="1"/>
  </cols>
  <sheetData>
    <row r="1" spans="1:6" s="5" customFormat="1" x14ac:dyDescent="0.25">
      <c r="A1" s="5" t="s">
        <v>143</v>
      </c>
      <c r="B1" s="5"/>
      <c r="C1" s="5"/>
      <c r="D1" s="5"/>
      <c r="E1" s="5"/>
      <c r="F1" s="5"/>
    </row>
    <row r="3" spans="1:6" x14ac:dyDescent="0.25">
      <c r="A3" s="6" t="s">
        <v>144</v>
      </c>
      <c r="B3" s="6" t="s">
        <v>145</v>
      </c>
      <c r="C3" s="6" t="s">
        <v>146</v>
      </c>
      <c r="D3" s="6" t="s">
        <v>147</v>
      </c>
      <c r="E3" s="6" t="s">
        <v>148</v>
      </c>
      <c r="F3" s="6" t="s">
        <v>149</v>
      </c>
    </row>
    <row r="4" spans="1:6" x14ac:dyDescent="0.25">
      <c r="A4" t="s">
        <v>16</v>
      </c>
      <c r="B4">
        <v>9</v>
      </c>
      <c r="C4">
        <f>COUNTIF('Controls'!B:B,"Architecture &amp; Scalability")-COUNTIF('Controls'!F:F,"Not Assessed")-COUNTIF('Controls'!F:F,"Non-Compliant")-COUNTIF('Controls'!F:F,"Partially Compliant")-COUNTIF('Controls'!F:F,"Not Applicable")-1</f>
      </c>
      <c r="D4">
        <f>COUNTIFS('Controls'!B:B,"Architecture &amp; Scalability",'Controls'!F:F,"Partially Compliant")</f>
      </c>
      <c r="E4">
        <f>COUNTIFS('Controls'!B:B,"Architecture &amp; Scalability",'Controls'!F:F,"Non-Compliant")</f>
      </c>
      <c r="F4" s="7">
        <f>IF(B4=0,0,C4/B4)</f>
      </c>
    </row>
    <row r="5" spans="1:6" x14ac:dyDescent="0.25">
      <c r="A5" t="s">
        <v>46</v>
      </c>
      <c r="B5">
        <v>10</v>
      </c>
      <c r="C5">
        <f>COUNTIF('Controls'!B:B,"Code Quality &amp; Engineering Practices")-COUNTIF('Controls'!F:F,"Not Assessed")-COUNTIF('Controls'!F:F,"Non-Compliant")-COUNTIF('Controls'!F:F,"Partially Compliant")-COUNTIF('Controls'!F:F,"Not Applicable")-1</f>
      </c>
      <c r="D5">
        <f>COUNTIFS('Controls'!B:B,"Code Quality &amp; Engineering Practices",'Controls'!F:F,"Partially Compliant")</f>
      </c>
      <c r="E5">
        <f>COUNTIFS('Controls'!B:B,"Code Quality &amp; Engineering Practices",'Controls'!F:F,"Non-Compliant")</f>
      </c>
      <c r="F5" s="7">
        <f>IF(B5=0,0,C5/B5)</f>
      </c>
    </row>
    <row r="6" spans="1:6" x14ac:dyDescent="0.25">
      <c r="A6" t="s">
        <v>77</v>
      </c>
      <c r="B6">
        <v>7</v>
      </c>
      <c r="C6">
        <f>COUNTIF('Controls'!B:B,"Operations &amp; Infrastructure")-COUNTIF('Controls'!F:F,"Not Assessed")-COUNTIF('Controls'!F:F,"Non-Compliant")-COUNTIF('Controls'!F:F,"Partially Compliant")-COUNTIF('Controls'!F:F,"Not Applicable")-1</f>
      </c>
      <c r="D6">
        <f>COUNTIFS('Controls'!B:B,"Operations &amp; Infrastructure",'Controls'!F:F,"Partially Compliant")</f>
      </c>
      <c r="E6">
        <f>COUNTIFS('Controls'!B:B,"Operations &amp; Infrastructure",'Controls'!F:F,"Non-Compliant")</f>
      </c>
      <c r="F6" s="7">
        <f>IF(B6=0,0,C6/B6)</f>
      </c>
    </row>
    <row r="7" spans="1:6" x14ac:dyDescent="0.25">
      <c r="A7" t="s">
        <v>99</v>
      </c>
      <c r="B7">
        <v>8</v>
      </c>
      <c r="C7">
        <f>COUNTIF('Controls'!B:B,"Security &amp; Compliance Posture")-COUNTIF('Controls'!F:F,"Not Assessed")-COUNTIF('Controls'!F:F,"Non-Compliant")-COUNTIF('Controls'!F:F,"Partially Compliant")-COUNTIF('Controls'!F:F,"Not Applicable")-1</f>
      </c>
      <c r="D7">
        <f>COUNTIFS('Controls'!B:B,"Security &amp; Compliance Posture",'Controls'!F:F,"Partially Compliant")</f>
      </c>
      <c r="E7">
        <f>COUNTIFS('Controls'!B:B,"Security &amp; Compliance Posture",'Controls'!F:F,"Non-Compliant")</f>
      </c>
      <c r="F7" s="7">
        <f>IF(B7=0,0,C7/B7)</f>
      </c>
    </row>
    <row r="8" spans="1:6" x14ac:dyDescent="0.25">
      <c r="A8" t="s">
        <v>124</v>
      </c>
      <c r="B8">
        <v>6</v>
      </c>
      <c r="C8">
        <f>COUNTIF('Controls'!B:B,"Team &amp; Knowledge Management")-COUNTIF('Controls'!F:F,"Not Assessed")-COUNTIF('Controls'!F:F,"Non-Compliant")-COUNTIF('Controls'!F:F,"Partially Compliant")-COUNTIF('Controls'!F:F,"Not Applicable")-1</f>
      </c>
      <c r="D8">
        <f>COUNTIFS('Controls'!B:B,"Team &amp; Knowledge Management",'Controls'!F:F,"Partially Compliant")</f>
      </c>
      <c r="E8">
        <f>COUNTIFS('Controls'!B:B,"Team &amp; Knowledge Management",'Controls'!F:F,"Non-Compliant")</f>
      </c>
      <c r="F8" s="7">
        <f>IF(B8=0,0,C8/B8)</f>
      </c>
    </row>
    <row r="10" spans="1:6" x14ac:dyDescent="0.25">
      <c r="A10" s="8" t="s">
        <v>150</v>
      </c>
      <c r="B10" s="8">
        <f>SUM(B4:B8)</f>
      </c>
      <c r="C10" s="8">
        <f>SUM(C4:C8)</f>
      </c>
      <c r="D10" s="8">
        <f>SUM(D4:D8)</f>
      </c>
      <c r="E10" s="8">
        <f>SUM(E4:E8)</f>
      </c>
      <c r="F10" s="9">
        <f>IF(B10=0,0,C10/B10)</f>
      </c>
    </row>
  </sheetData>
  <mergeCells count="1">
    <mergeCell ref="A1:F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Controls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AuditFront</dc:creator>
  <dc:title/>
  <dc:subject/>
  <dc:description/>
  <cp:keywords/>
  <cp:category/>
  <cp:lastModifiedBy>Unknown</cp:lastModifiedBy>
  <dcterms:created xsi:type="dcterms:W3CDTF">2026-02-19T15:29:56Z</dcterms:created>
  <dcterms:modified xsi:type="dcterms:W3CDTF">2026-02-19T15:29:56Z</dcterms:modified>
</cp:coreProperties>
</file>